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ursos Netzun\Excel Avanzado\Módulo 3\"/>
    </mc:Choice>
  </mc:AlternateContent>
  <bookViews>
    <workbookView xWindow="0" yWindow="0" windowWidth="20490" windowHeight="7650" activeTab="2"/>
  </bookViews>
  <sheets>
    <sheet name="Ejercicio 1" sheetId="1" r:id="rId1"/>
    <sheet name="Ejercicio 2" sheetId="2" r:id="rId2"/>
    <sheet name="Ejercicio 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3" l="1"/>
  <c r="E9" i="3" s="1"/>
  <c r="E14" i="3" s="1"/>
  <c r="E7" i="3"/>
  <c r="E6" i="3"/>
  <c r="E17" i="2"/>
  <c r="E10" i="2"/>
  <c r="E22" i="2" s="1"/>
  <c r="H13" i="1"/>
  <c r="H15" i="1" s="1"/>
  <c r="H16" i="1" s="1"/>
  <c r="G13" i="1"/>
  <c r="G15" i="1" s="1"/>
  <c r="G16" i="1" s="1"/>
  <c r="F13" i="1"/>
  <c r="F15" i="1" s="1"/>
  <c r="F16" i="1" s="1"/>
  <c r="E13" i="1"/>
  <c r="E15" i="1" s="1"/>
  <c r="E16" i="1" s="1"/>
  <c r="D13" i="1"/>
  <c r="D15" i="1" s="1"/>
  <c r="D16" i="1" s="1"/>
  <c r="C13" i="1"/>
  <c r="C15" i="1" s="1"/>
  <c r="C16" i="1" s="1"/>
  <c r="H7" i="1"/>
  <c r="G7" i="1"/>
  <c r="F7" i="1"/>
  <c r="E7" i="1"/>
  <c r="D7" i="1"/>
  <c r="J7" i="1" s="1"/>
  <c r="J10" i="1" s="1"/>
  <c r="C7" i="1"/>
  <c r="H12" i="2" l="1"/>
  <c r="H22" i="2" s="1"/>
  <c r="L22" i="2" s="1"/>
  <c r="E13" i="3"/>
  <c r="E15" i="3"/>
  <c r="E16" i="3" s="1"/>
  <c r="E19" i="3" s="1"/>
  <c r="J16" i="1"/>
  <c r="J15" i="1"/>
  <c r="J18" i="1" s="1"/>
</calcChain>
</file>

<file path=xl/sharedStrings.xml><?xml version="1.0" encoding="utf-8"?>
<sst xmlns="http://schemas.openxmlformats.org/spreadsheetml/2006/main" count="69" uniqueCount="64">
  <si>
    <t xml:space="preserve">Se tiene el siguiente análisis de Ventas semanal </t>
  </si>
  <si>
    <t>Cámara 12 MPX</t>
  </si>
  <si>
    <t>Impresora</t>
  </si>
  <si>
    <t>Laptop 15.6"</t>
  </si>
  <si>
    <t>MiniComp 400</t>
  </si>
  <si>
    <t>PC Desktop</t>
  </si>
  <si>
    <t>TV LED 42"</t>
  </si>
  <si>
    <t>Cantidad</t>
  </si>
  <si>
    <t>Costo Unitario</t>
  </si>
  <si>
    <t>SubTotal Costo</t>
  </si>
  <si>
    <t>Costos Fijos</t>
  </si>
  <si>
    <t>Costo Total</t>
  </si>
  <si>
    <t>% de Utilidad sobre el costo para el precio de venta</t>
  </si>
  <si>
    <t>Precio Venta Unitario</t>
  </si>
  <si>
    <t>Ingreso por ventas</t>
  </si>
  <si>
    <t>Utilidad Neta</t>
  </si>
  <si>
    <t>Determinar cual debe ser el % de Utilidad (E11) para que la Utilidad Neta (J18) sea  S/.  85 000</t>
  </si>
  <si>
    <t>INGRESOS</t>
  </si>
  <si>
    <t>EGRESOS</t>
  </si>
  <si>
    <t>Entradas</t>
  </si>
  <si>
    <t>Precios</t>
  </si>
  <si>
    <t>Total</t>
  </si>
  <si>
    <t>Rubro</t>
  </si>
  <si>
    <t>Monto</t>
  </si>
  <si>
    <t>Precio Clase A</t>
  </si>
  <si>
    <t>Local</t>
  </si>
  <si>
    <t>Ventas A previstas</t>
  </si>
  <si>
    <t>Decoración</t>
  </si>
  <si>
    <t>Precio Clase B</t>
  </si>
  <si>
    <t>Sonido</t>
  </si>
  <si>
    <t>Ventas B previstas</t>
  </si>
  <si>
    <t>Luces</t>
  </si>
  <si>
    <t>Precio Clase C</t>
  </si>
  <si>
    <t>Sillas</t>
  </si>
  <si>
    <t>Ventas C Previstas</t>
  </si>
  <si>
    <t>Seguridad</t>
  </si>
  <si>
    <t xml:space="preserve"> Entradas</t>
  </si>
  <si>
    <t>Administración</t>
  </si>
  <si>
    <t>Limpieza</t>
  </si>
  <si>
    <t>Productos</t>
  </si>
  <si>
    <t>Impuestos</t>
  </si>
  <si>
    <t>Cerveza</t>
  </si>
  <si>
    <t>Artista</t>
  </si>
  <si>
    <t>Sandwiches</t>
  </si>
  <si>
    <t>Café</t>
  </si>
  <si>
    <t>Merchandising</t>
  </si>
  <si>
    <t>Patrocinio</t>
  </si>
  <si>
    <t>Ingresos</t>
  </si>
  <si>
    <t>Egresos</t>
  </si>
  <si>
    <t>Utilidad</t>
  </si>
  <si>
    <t>Estructura de Costos</t>
  </si>
  <si>
    <t>Cálculo del Costo</t>
  </si>
  <si>
    <t>Mano de obra</t>
  </si>
  <si>
    <t>Materiales</t>
  </si>
  <si>
    <t>Servicios</t>
  </si>
  <si>
    <t>Imprevistos</t>
  </si>
  <si>
    <t>G. Generales</t>
  </si>
  <si>
    <t>G. Admnistrativos</t>
  </si>
  <si>
    <t>Cálculo del Precio de Venta Unitario</t>
  </si>
  <si>
    <t>Valor Venta Total</t>
  </si>
  <si>
    <t>IGV</t>
  </si>
  <si>
    <t>Precio Total</t>
  </si>
  <si>
    <t>Cantidad producida</t>
  </si>
  <si>
    <t>Precio Unitario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</si>
</sst>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&quot;S/.&quot;\ * #,##0.00_ ;_ &quot;S/.&quot;\ * \-#,##0.00_ ;_ &quot;S/.&quot;\ * &quot;-&quot;??_ ;_ @_ "/>
    <numFmt numFmtId="165" formatCode="&quot;IGV&quot;\ 0%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Arial"/>
      <family val="2"/>
    </font>
    <font>
      <b/>
      <sz val="12"/>
      <color theme="0"/>
      <name val="Calibri"/>
      <family val="2"/>
    </font>
    <font>
      <b/>
      <sz val="10"/>
      <name val="Arial"/>
      <family val="2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Arial"/>
      <family val="2"/>
    </font>
    <font>
      <b/>
      <sz val="18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 tint="-0.249977111117893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/>
      <right/>
      <top/>
      <bottom style="medium">
        <color theme="4" tint="-0.249977111117893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horizontal="right"/>
    </xf>
    <xf numFmtId="0" fontId="4" fillId="2" borderId="0" xfId="0" applyFont="1" applyFill="1"/>
    <xf numFmtId="0" fontId="2" fillId="2" borderId="0" xfId="0" applyFont="1" applyFill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indent="1"/>
    </xf>
    <xf numFmtId="0" fontId="0" fillId="0" borderId="2" xfId="0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7" fillId="0" borderId="3" xfId="1" applyFont="1" applyBorder="1"/>
    <xf numFmtId="164" fontId="7" fillId="0" borderId="3" xfId="1" applyFont="1" applyFill="1" applyBorder="1"/>
    <xf numFmtId="164" fontId="7" fillId="0" borderId="2" xfId="1" applyFont="1" applyBorder="1"/>
    <xf numFmtId="164" fontId="8" fillId="3" borderId="1" xfId="1" applyFont="1" applyFill="1" applyBorder="1"/>
    <xf numFmtId="0" fontId="5" fillId="3" borderId="1" xfId="0" applyFont="1" applyFill="1" applyBorder="1"/>
    <xf numFmtId="10" fontId="8" fillId="4" borderId="1" xfId="2" applyNumberFormat="1" applyFont="1" applyFill="1" applyBorder="1" applyAlignment="1">
      <alignment horizontal="center"/>
    </xf>
    <xf numFmtId="164" fontId="7" fillId="0" borderId="1" xfId="1" applyFont="1" applyBorder="1"/>
    <xf numFmtId="0" fontId="10" fillId="0" borderId="0" xfId="0" applyFont="1"/>
    <xf numFmtId="0" fontId="1" fillId="0" borderId="1" xfId="0" applyFont="1" applyBorder="1" applyAlignment="1">
      <alignment horizontal="left" indent="1"/>
    </xf>
    <xf numFmtId="164" fontId="8" fillId="5" borderId="1" xfId="0" applyNumberFormat="1" applyFont="1" applyFill="1" applyBorder="1"/>
    <xf numFmtId="165" fontId="0" fillId="0" borderId="1" xfId="0" applyNumberFormat="1" applyBorder="1" applyAlignment="1">
      <alignment horizontal="left" indent="1"/>
    </xf>
    <xf numFmtId="164" fontId="0" fillId="0" borderId="0" xfId="0" applyNumberFormat="1"/>
    <xf numFmtId="0" fontId="1" fillId="0" borderId="0" xfId="0" applyFont="1" applyAlignment="1">
      <alignment horizontal="left" indent="1"/>
    </xf>
    <xf numFmtId="164" fontId="8" fillId="4" borderId="7" xfId="0" applyNumberFormat="1" applyFont="1" applyFill="1" applyBorder="1"/>
    <xf numFmtId="0" fontId="11" fillId="2" borderId="0" xfId="0" applyFont="1" applyFill="1"/>
    <xf numFmtId="0" fontId="13" fillId="0" borderId="8" xfId="0" applyFont="1" applyFill="1" applyBorder="1"/>
    <xf numFmtId="0" fontId="13" fillId="0" borderId="8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3" fontId="0" fillId="0" borderId="0" xfId="0" applyNumberFormat="1"/>
    <xf numFmtId="0" fontId="0" fillId="0" borderId="10" xfId="0" applyBorder="1"/>
    <xf numFmtId="3" fontId="0" fillId="0" borderId="0" xfId="0" applyNumberFormat="1" applyAlignment="1"/>
    <xf numFmtId="0" fontId="14" fillId="0" borderId="0" xfId="0" applyFont="1"/>
    <xf numFmtId="3" fontId="0" fillId="4" borderId="0" xfId="0" applyNumberFormat="1" applyFill="1"/>
    <xf numFmtId="0" fontId="15" fillId="0" borderId="0" xfId="0" applyFont="1"/>
    <xf numFmtId="4" fontId="0" fillId="0" borderId="0" xfId="0" applyNumberFormat="1"/>
    <xf numFmtId="9" fontId="0" fillId="0" borderId="0" xfId="0" applyNumberFormat="1"/>
    <xf numFmtId="9" fontId="0" fillId="8" borderId="7" xfId="0" applyNumberFormat="1" applyFill="1" applyBorder="1"/>
    <xf numFmtId="4" fontId="0" fillId="5" borderId="7" xfId="0" applyNumberFormat="1" applyFill="1" applyBorder="1"/>
    <xf numFmtId="0" fontId="9" fillId="0" borderId="4" xfId="0" applyFont="1" applyBorder="1" applyAlignment="1">
      <alignment horizontal="left" indent="1"/>
    </xf>
    <xf numFmtId="0" fontId="9" fillId="0" borderId="5" xfId="0" applyFont="1" applyBorder="1" applyAlignment="1">
      <alignment horizontal="left" indent="1"/>
    </xf>
    <xf numFmtId="0" fontId="9" fillId="0" borderId="6" xfId="0" applyFont="1" applyBorder="1" applyAlignment="1">
      <alignment horizontal="left" indent="1"/>
    </xf>
    <xf numFmtId="0" fontId="12" fillId="6" borderId="0" xfId="0" applyFont="1" applyFill="1" applyAlignment="1">
      <alignment horizontal="center"/>
    </xf>
    <xf numFmtId="0" fontId="12" fillId="7" borderId="0" xfId="0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Moneda 2" xfId="1"/>
    <cellStyle name="Normal" xfId="0" builtinId="0"/>
    <cellStyle name="Porcentu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13</xdr:col>
      <xdr:colOff>281940</xdr:colOff>
      <xdr:row>4</xdr:row>
      <xdr:rowOff>66675</xdr:rowOff>
    </xdr:to>
    <xdr:sp macro="" textlink="">
      <xdr:nvSpPr>
        <xdr:cNvPr id="2" name="CuadroTexto 1"/>
        <xdr:cNvSpPr txBox="1"/>
      </xdr:nvSpPr>
      <xdr:spPr>
        <a:xfrm>
          <a:off x="6524625" y="295275"/>
          <a:ext cx="5863590" cy="676275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1100" b="1">
              <a:solidFill>
                <a:schemeClr val="bg1"/>
              </a:solidFill>
            </a:rPr>
            <a:t>Se desea obtener una Utilidad de 100,000, ¿Cuánto deberá obtenerse en Patrocinio?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6</xdr:row>
      <xdr:rowOff>114300</xdr:rowOff>
    </xdr:from>
    <xdr:to>
      <xdr:col>8</xdr:col>
      <xdr:colOff>842010</xdr:colOff>
      <xdr:row>9</xdr:row>
      <xdr:rowOff>74295</xdr:rowOff>
    </xdr:to>
    <xdr:sp macro="" textlink="">
      <xdr:nvSpPr>
        <xdr:cNvPr id="3" name="CuadroTexto 2"/>
        <xdr:cNvSpPr txBox="1"/>
      </xdr:nvSpPr>
      <xdr:spPr>
        <a:xfrm>
          <a:off x="4724400" y="1619250"/>
          <a:ext cx="2594610" cy="531495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1100">
              <a:solidFill>
                <a:schemeClr val="bg1"/>
              </a:solidFill>
            </a:rPr>
            <a:t>¿Cual debe ser el % de Utlidad, para que el Precio</a:t>
          </a:r>
          <a:r>
            <a:rPr lang="es-PE" sz="1100" baseline="0">
              <a:solidFill>
                <a:schemeClr val="bg1"/>
              </a:solidFill>
            </a:rPr>
            <a:t> Unitario sea 9.5?</a:t>
          </a:r>
          <a:endParaRPr lang="es-PE" sz="11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L12" sqref="L12"/>
    </sheetView>
  </sheetViews>
  <sheetFormatPr baseColWidth="10" defaultColWidth="11.42578125" defaultRowHeight="15" x14ac:dyDescent="0.25"/>
  <cols>
    <col min="1" max="1" width="2.7109375" customWidth="1"/>
    <col min="2" max="2" width="25.140625" customWidth="1"/>
    <col min="3" max="3" width="15.42578125" bestFit="1" customWidth="1"/>
    <col min="4" max="4" width="12.85546875" bestFit="1" customWidth="1"/>
    <col min="5" max="5" width="13.85546875" bestFit="1" customWidth="1"/>
    <col min="6" max="6" width="13.7109375" bestFit="1" customWidth="1"/>
    <col min="7" max="7" width="14.5703125" bestFit="1" customWidth="1"/>
    <col min="8" max="8" width="13.85546875" bestFit="1" customWidth="1"/>
    <col min="9" max="9" width="2" customWidth="1"/>
    <col min="10" max="10" width="16.85546875" customWidth="1"/>
  </cols>
  <sheetData>
    <row r="2" spans="1:12" ht="15.75" x14ac:dyDescent="0.25">
      <c r="A2" s="1"/>
      <c r="B2" s="2" t="s">
        <v>0</v>
      </c>
      <c r="C2" s="3"/>
      <c r="D2" s="3"/>
    </row>
    <row r="4" spans="1:12" x14ac:dyDescent="0.25"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</row>
    <row r="5" spans="1:12" x14ac:dyDescent="0.25">
      <c r="B5" s="5" t="s">
        <v>7</v>
      </c>
      <c r="C5" s="6">
        <v>135</v>
      </c>
      <c r="D5" s="6">
        <v>87</v>
      </c>
      <c r="E5" s="6">
        <v>86</v>
      </c>
      <c r="F5" s="6">
        <v>49</v>
      </c>
      <c r="G5" s="6">
        <v>103</v>
      </c>
      <c r="H5" s="7">
        <v>115</v>
      </c>
    </row>
    <row r="6" spans="1:12" ht="15.75" thickBot="1" x14ac:dyDescent="0.3">
      <c r="B6" s="5" t="s">
        <v>8</v>
      </c>
      <c r="C6" s="8">
        <v>499</v>
      </c>
      <c r="D6" s="8">
        <v>399</v>
      </c>
      <c r="E6" s="8">
        <v>1753</v>
      </c>
      <c r="F6" s="8">
        <v>999</v>
      </c>
      <c r="G6" s="8">
        <v>1799</v>
      </c>
      <c r="H6" s="9">
        <v>3499</v>
      </c>
    </row>
    <row r="7" spans="1:12" ht="15.75" thickTop="1" x14ac:dyDescent="0.25">
      <c r="B7" s="5" t="s">
        <v>9</v>
      </c>
      <c r="C7" s="10">
        <f t="shared" ref="C7:H7" si="0">C5*C6</f>
        <v>67365</v>
      </c>
      <c r="D7" s="10">
        <f t="shared" si="0"/>
        <v>34713</v>
      </c>
      <c r="E7" s="10">
        <f t="shared" si="0"/>
        <v>150758</v>
      </c>
      <c r="F7" s="10">
        <f t="shared" si="0"/>
        <v>48951</v>
      </c>
      <c r="G7" s="10">
        <f t="shared" si="0"/>
        <v>185297</v>
      </c>
      <c r="H7" s="10">
        <f t="shared" si="0"/>
        <v>402385</v>
      </c>
      <c r="J7" s="11">
        <f>SUM(C7:H7)</f>
        <v>889469</v>
      </c>
    </row>
    <row r="9" spans="1:12" x14ac:dyDescent="0.25">
      <c r="H9" s="12" t="s">
        <v>10</v>
      </c>
      <c r="J9" s="11">
        <v>8975</v>
      </c>
    </row>
    <row r="10" spans="1:12" x14ac:dyDescent="0.25">
      <c r="H10" s="12" t="s">
        <v>11</v>
      </c>
      <c r="J10" s="11">
        <f>J7+J9</f>
        <v>898444</v>
      </c>
    </row>
    <row r="11" spans="1:12" x14ac:dyDescent="0.25">
      <c r="B11" s="37" t="s">
        <v>12</v>
      </c>
      <c r="C11" s="38"/>
      <c r="D11" s="39"/>
      <c r="E11" s="13">
        <v>0.23352291728298402</v>
      </c>
    </row>
    <row r="13" spans="1:12" x14ac:dyDescent="0.25">
      <c r="B13" s="5" t="s">
        <v>13</v>
      </c>
      <c r="C13" s="14">
        <f>C6/(1-$E$11)</f>
        <v>651.03055427455126</v>
      </c>
      <c r="D13" s="14">
        <f t="shared" ref="D13:H13" si="1">D6/(1-$E$11)</f>
        <v>520.56350932975147</v>
      </c>
      <c r="E13" s="14">
        <f t="shared" si="1"/>
        <v>2287.0872978823413</v>
      </c>
      <c r="F13" s="14">
        <f t="shared" si="1"/>
        <v>1303.3657789985505</v>
      </c>
      <c r="G13" s="14">
        <f t="shared" si="1"/>
        <v>2347.1021385569493</v>
      </c>
      <c r="H13" s="14">
        <f t="shared" si="1"/>
        <v>4565.0419026185473</v>
      </c>
    </row>
    <row r="14" spans="1:12" x14ac:dyDescent="0.25">
      <c r="B14" s="15"/>
    </row>
    <row r="15" spans="1:12" x14ac:dyDescent="0.25">
      <c r="B15" s="16" t="s">
        <v>14</v>
      </c>
      <c r="C15" s="14">
        <f t="shared" ref="C15:H15" si="2">C13*C5</f>
        <v>87889.124827064414</v>
      </c>
      <c r="D15" s="14">
        <f t="shared" si="2"/>
        <v>45289.025311688376</v>
      </c>
      <c r="E15" s="14">
        <f t="shared" si="2"/>
        <v>196689.50761788135</v>
      </c>
      <c r="F15" s="14">
        <f t="shared" si="2"/>
        <v>63864.923170928974</v>
      </c>
      <c r="G15" s="14">
        <f t="shared" si="2"/>
        <v>241751.52027136576</v>
      </c>
      <c r="H15" s="14">
        <f t="shared" si="2"/>
        <v>524979.81880113296</v>
      </c>
      <c r="J15" s="17">
        <f>SUM(C15:H15)</f>
        <v>1160463.9200000619</v>
      </c>
    </row>
    <row r="16" spans="1:12" x14ac:dyDescent="0.25">
      <c r="B16" s="18">
        <v>0.18</v>
      </c>
      <c r="C16" s="14">
        <f>C15*$B16/(1+$B16)</f>
        <v>13406.815651586097</v>
      </c>
      <c r="D16" s="14">
        <f>D15*$B16/(1+$B16)</f>
        <v>6908.4953865287353</v>
      </c>
      <c r="E16" s="14">
        <f t="shared" ref="E16:H16" si="3">E15*$B16/(1+$B16)</f>
        <v>30003.484212897154</v>
      </c>
      <c r="F16" s="14">
        <f t="shared" si="3"/>
        <v>9742.1069243789952</v>
      </c>
      <c r="G16" s="14">
        <f t="shared" si="3"/>
        <v>36877.350549869348</v>
      </c>
      <c r="H16" s="14">
        <f t="shared" si="3"/>
        <v>80081.667274749096</v>
      </c>
      <c r="J16" s="17">
        <f>SUM(C16:H16)</f>
        <v>177019.92000000941</v>
      </c>
      <c r="L16" s="19"/>
    </row>
    <row r="17" spans="2:12" ht="15.75" thickBot="1" x14ac:dyDescent="0.3">
      <c r="L17" s="19"/>
    </row>
    <row r="18" spans="2:12" ht="15.75" thickBot="1" x14ac:dyDescent="0.3">
      <c r="G18" s="20" t="s">
        <v>15</v>
      </c>
      <c r="J18" s="21">
        <f>J15-(J16+J10)</f>
        <v>85000.000000052387</v>
      </c>
    </row>
    <row r="20" spans="2:12" x14ac:dyDescent="0.25">
      <c r="B20" s="22" t="s">
        <v>16</v>
      </c>
      <c r="C20" s="3"/>
      <c r="D20" s="3"/>
      <c r="E20" s="3"/>
      <c r="F20" s="3"/>
      <c r="G20" s="3"/>
    </row>
    <row r="22" spans="2:12" ht="27" customHeight="1" x14ac:dyDescent="0.25">
      <c r="G22" s="19"/>
      <c r="H22" s="19"/>
      <c r="J22" s="19"/>
    </row>
    <row r="23" spans="2:12" x14ac:dyDescent="0.25">
      <c r="J23" s="19"/>
    </row>
  </sheetData>
  <mergeCells count="1">
    <mergeCell ref="B11:D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A10" workbookViewId="0">
      <selection activeCell="I17" sqref="I17"/>
    </sheetView>
  </sheetViews>
  <sheetFormatPr baseColWidth="10" defaultColWidth="11.42578125" defaultRowHeight="15" x14ac:dyDescent="0.25"/>
  <cols>
    <col min="2" max="2" width="17.42578125" bestFit="1" customWidth="1"/>
    <col min="6" max="6" width="4.5703125" customWidth="1"/>
    <col min="7" max="7" width="14.42578125" bestFit="1" customWidth="1"/>
    <col min="9" max="9" width="4.28515625" customWidth="1"/>
    <col min="10" max="10" width="20" customWidth="1"/>
    <col min="11" max="11" width="11.42578125" customWidth="1"/>
    <col min="12" max="12" width="40.85546875" customWidth="1"/>
  </cols>
  <sheetData>
    <row r="1" spans="1:8" ht="23.25" x14ac:dyDescent="0.35">
      <c r="A1" s="40" t="s">
        <v>17</v>
      </c>
      <c r="B1" s="40"/>
      <c r="C1" s="40"/>
      <c r="D1" s="40"/>
      <c r="E1" s="40"/>
      <c r="G1" s="41" t="s">
        <v>18</v>
      </c>
      <c r="H1" s="41"/>
    </row>
    <row r="2" spans="1:8" ht="15.75" thickBot="1" x14ac:dyDescent="0.3">
      <c r="C2" s="23"/>
      <c r="D2" s="23"/>
      <c r="E2" s="23"/>
    </row>
    <row r="3" spans="1:8" ht="16.5" thickTop="1" thickBot="1" x14ac:dyDescent="0.3">
      <c r="A3" s="23" t="s">
        <v>19</v>
      </c>
      <c r="C3" s="24" t="s">
        <v>20</v>
      </c>
      <c r="D3" s="24" t="s">
        <v>7</v>
      </c>
      <c r="E3" s="24" t="s">
        <v>21</v>
      </c>
      <c r="G3" s="25" t="s">
        <v>22</v>
      </c>
      <c r="H3" s="25" t="s">
        <v>23</v>
      </c>
    </row>
    <row r="4" spans="1:8" ht="15.75" thickTop="1" x14ac:dyDescent="0.25">
      <c r="B4" s="26" t="s">
        <v>24</v>
      </c>
      <c r="C4">
        <v>230</v>
      </c>
      <c r="G4" s="26" t="s">
        <v>25</v>
      </c>
      <c r="H4" s="27">
        <v>73250</v>
      </c>
    </row>
    <row r="5" spans="1:8" x14ac:dyDescent="0.25">
      <c r="B5" s="26" t="s">
        <v>26</v>
      </c>
      <c r="D5">
        <v>108</v>
      </c>
      <c r="G5" s="26" t="s">
        <v>27</v>
      </c>
      <c r="H5" s="27">
        <v>12350</v>
      </c>
    </row>
    <row r="6" spans="1:8" x14ac:dyDescent="0.25">
      <c r="B6" s="26" t="s">
        <v>28</v>
      </c>
      <c r="C6">
        <v>170</v>
      </c>
      <c r="G6" s="26" t="s">
        <v>29</v>
      </c>
      <c r="H6" s="27">
        <v>9875</v>
      </c>
    </row>
    <row r="7" spans="1:8" x14ac:dyDescent="0.25">
      <c r="B7" s="26" t="s">
        <v>30</v>
      </c>
      <c r="D7">
        <v>315</v>
      </c>
      <c r="G7" s="26" t="s">
        <v>31</v>
      </c>
      <c r="H7" s="27">
        <v>9987</v>
      </c>
    </row>
    <row r="8" spans="1:8" ht="16.5" customHeight="1" x14ac:dyDescent="0.25">
      <c r="B8" s="26" t="s">
        <v>32</v>
      </c>
      <c r="C8">
        <v>145</v>
      </c>
      <c r="G8" s="26" t="s">
        <v>33</v>
      </c>
      <c r="H8" s="27">
        <v>324</v>
      </c>
    </row>
    <row r="9" spans="1:8" ht="15.75" thickBot="1" x14ac:dyDescent="0.3">
      <c r="B9" s="26" t="s">
        <v>34</v>
      </c>
      <c r="D9">
        <v>540</v>
      </c>
      <c r="E9" s="28"/>
      <c r="G9" s="26" t="s">
        <v>35</v>
      </c>
      <c r="H9" s="27">
        <v>1343</v>
      </c>
    </row>
    <row r="10" spans="1:8" x14ac:dyDescent="0.25">
      <c r="D10" s="26" t="s">
        <v>36</v>
      </c>
      <c r="E10" s="27">
        <f>C4*D5+C6*D7+C8*D9</f>
        <v>156690</v>
      </c>
      <c r="G10" s="26" t="s">
        <v>37</v>
      </c>
      <c r="H10" s="27">
        <v>2489</v>
      </c>
    </row>
    <row r="11" spans="1:8" ht="35.25" customHeight="1" x14ac:dyDescent="0.25">
      <c r="G11" s="26" t="s">
        <v>38</v>
      </c>
      <c r="H11" s="27">
        <v>650</v>
      </c>
    </row>
    <row r="12" spans="1:8" ht="15.75" thickBot="1" x14ac:dyDescent="0.3">
      <c r="A12" s="23" t="s">
        <v>39</v>
      </c>
      <c r="G12" s="26" t="s">
        <v>40</v>
      </c>
      <c r="H12" s="27">
        <f>E22*30%</f>
        <v>130829.14285714284</v>
      </c>
    </row>
    <row r="13" spans="1:8" ht="15.75" thickTop="1" x14ac:dyDescent="0.25">
      <c r="B13" s="26" t="s">
        <v>41</v>
      </c>
      <c r="C13">
        <v>8.5</v>
      </c>
      <c r="D13" s="27">
        <v>1950</v>
      </c>
      <c r="G13" s="26" t="s">
        <v>42</v>
      </c>
      <c r="H13" s="27">
        <v>95000</v>
      </c>
    </row>
    <row r="14" spans="1:8" x14ac:dyDescent="0.25">
      <c r="B14" s="26" t="s">
        <v>43</v>
      </c>
      <c r="C14">
        <v>5.5</v>
      </c>
      <c r="D14" s="27">
        <v>1840</v>
      </c>
      <c r="H14" s="27"/>
    </row>
    <row r="15" spans="1:8" x14ac:dyDescent="0.25">
      <c r="B15" s="26" t="s">
        <v>44</v>
      </c>
      <c r="C15">
        <v>2.5</v>
      </c>
      <c r="D15" s="27">
        <v>450</v>
      </c>
      <c r="H15" s="27"/>
    </row>
    <row r="16" spans="1:8" ht="15.75" thickBot="1" x14ac:dyDescent="0.3">
      <c r="B16" s="26" t="s">
        <v>45</v>
      </c>
      <c r="C16">
        <v>10.5</v>
      </c>
      <c r="D16" s="27">
        <v>150</v>
      </c>
      <c r="E16" s="28"/>
      <c r="H16" s="27"/>
    </row>
    <row r="17" spans="1:12" x14ac:dyDescent="0.25">
      <c r="D17" s="26" t="s">
        <v>39</v>
      </c>
      <c r="E17" s="29">
        <f>SUMPRODUCT(C13:C16,D13:D16)</f>
        <v>29395</v>
      </c>
      <c r="H17" s="27"/>
    </row>
    <row r="18" spans="1:12" x14ac:dyDescent="0.25">
      <c r="D18" s="30"/>
      <c r="H18" s="27"/>
    </row>
    <row r="19" spans="1:12" ht="15.75" thickBot="1" x14ac:dyDescent="0.3">
      <c r="A19" s="23" t="s">
        <v>46</v>
      </c>
      <c r="D19" s="30"/>
      <c r="H19" s="27"/>
    </row>
    <row r="20" spans="1:12" ht="15.75" thickTop="1" x14ac:dyDescent="0.25">
      <c r="D20" s="26" t="s">
        <v>46</v>
      </c>
      <c r="E20" s="31">
        <v>250012.14285714287</v>
      </c>
      <c r="H20" s="27"/>
    </row>
    <row r="21" spans="1:12" ht="15.75" thickBot="1" x14ac:dyDescent="0.3">
      <c r="D21" s="30"/>
      <c r="E21" s="28"/>
      <c r="H21" s="28"/>
      <c r="L21" s="28"/>
    </row>
    <row r="22" spans="1:12" x14ac:dyDescent="0.25">
      <c r="D22" s="26" t="s">
        <v>47</v>
      </c>
      <c r="E22" s="27">
        <f>E10+E17+E20</f>
        <v>436097.14285714284</v>
      </c>
      <c r="G22" s="26" t="s">
        <v>48</v>
      </c>
      <c r="H22" s="27">
        <f>SUM(H4:H21)</f>
        <v>336097.14285714284</v>
      </c>
      <c r="J22" s="26" t="s">
        <v>49</v>
      </c>
      <c r="L22" s="31">
        <f>E22-H22</f>
        <v>100000</v>
      </c>
    </row>
  </sheetData>
  <mergeCells count="2">
    <mergeCell ref="A1:E1"/>
    <mergeCell ref="G1:H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19"/>
  <sheetViews>
    <sheetView tabSelected="1" workbookViewId="0">
      <selection activeCell="G14" sqref="G14"/>
    </sheetView>
  </sheetViews>
  <sheetFormatPr baseColWidth="10" defaultColWidth="11.42578125" defaultRowHeight="15" x14ac:dyDescent="0.25"/>
  <cols>
    <col min="2" max="2" width="4.28515625" customWidth="1"/>
    <col min="3" max="3" width="18.28515625" customWidth="1"/>
    <col min="7" max="7" width="17.42578125" customWidth="1"/>
    <col min="9" max="9" width="32.85546875" customWidth="1"/>
  </cols>
  <sheetData>
    <row r="1" spans="3:5" x14ac:dyDescent="0.25">
      <c r="C1" s="42" t="s">
        <v>50</v>
      </c>
      <c r="D1" s="42"/>
      <c r="E1" s="42"/>
    </row>
    <row r="2" spans="3:5" x14ac:dyDescent="0.25">
      <c r="C2" s="32" t="s">
        <v>51</v>
      </c>
    </row>
    <row r="3" spans="3:5" x14ac:dyDescent="0.25">
      <c r="C3" t="s">
        <v>52</v>
      </c>
      <c r="E3" s="33">
        <v>2350</v>
      </c>
    </row>
    <row r="4" spans="3:5" x14ac:dyDescent="0.25">
      <c r="C4" t="s">
        <v>53</v>
      </c>
      <c r="E4" s="33">
        <v>2105.37</v>
      </c>
    </row>
    <row r="5" spans="3:5" x14ac:dyDescent="0.25">
      <c r="C5" t="s">
        <v>54</v>
      </c>
      <c r="E5" s="33">
        <v>438</v>
      </c>
    </row>
    <row r="6" spans="3:5" x14ac:dyDescent="0.25">
      <c r="C6" t="s">
        <v>55</v>
      </c>
      <c r="D6" s="34">
        <v>0.05</v>
      </c>
      <c r="E6" s="33">
        <f>SUM($E$3:$E$5)*D6</f>
        <v>244.66849999999999</v>
      </c>
    </row>
    <row r="7" spans="3:5" x14ac:dyDescent="0.25">
      <c r="C7" t="s">
        <v>56</v>
      </c>
      <c r="D7" s="34">
        <v>7.0000000000000007E-2</v>
      </c>
      <c r="E7" s="33">
        <f t="shared" ref="E7:E8" si="0">SUM($E$3:$E$5)*D7</f>
        <v>342.53590000000003</v>
      </c>
    </row>
    <row r="8" spans="3:5" x14ac:dyDescent="0.25">
      <c r="C8" t="s">
        <v>57</v>
      </c>
      <c r="D8" s="34">
        <v>0.06</v>
      </c>
      <c r="E8" s="33">
        <f t="shared" si="0"/>
        <v>293.60219999999998</v>
      </c>
    </row>
    <row r="9" spans="3:5" x14ac:dyDescent="0.25">
      <c r="C9" t="s">
        <v>11</v>
      </c>
      <c r="E9" s="33">
        <f>SUM(E3:E8)</f>
        <v>5774.1765999999998</v>
      </c>
    </row>
    <row r="11" spans="3:5" x14ac:dyDescent="0.25">
      <c r="C11" s="32" t="s">
        <v>58</v>
      </c>
    </row>
    <row r="12" spans="3:5" ht="15.75" thickBot="1" x14ac:dyDescent="0.3"/>
    <row r="13" spans="3:5" ht="15.75" thickBot="1" x14ac:dyDescent="0.3">
      <c r="C13" t="s">
        <v>49</v>
      </c>
      <c r="D13" s="35">
        <v>0.28279324592324517</v>
      </c>
      <c r="E13" s="33">
        <f>E14*D13</f>
        <v>2276.7467455741448</v>
      </c>
    </row>
    <row r="14" spans="3:5" x14ac:dyDescent="0.25">
      <c r="C14" t="s">
        <v>59</v>
      </c>
      <c r="E14" s="33">
        <f>E9/(1-D13)</f>
        <v>8050.9233455741451</v>
      </c>
    </row>
    <row r="15" spans="3:5" x14ac:dyDescent="0.25">
      <c r="C15" t="s">
        <v>60</v>
      </c>
      <c r="D15" s="34">
        <v>0.18</v>
      </c>
      <c r="E15" s="33">
        <f>E14*D15</f>
        <v>1449.1662022033461</v>
      </c>
    </row>
    <row r="16" spans="3:5" x14ac:dyDescent="0.25">
      <c r="C16" t="s">
        <v>61</v>
      </c>
      <c r="E16" s="33">
        <f>E14+E15</f>
        <v>9500.0895477774902</v>
      </c>
    </row>
    <row r="17" spans="3:5" x14ac:dyDescent="0.25">
      <c r="E17" s="33"/>
    </row>
    <row r="18" spans="3:5" ht="15.75" thickBot="1" x14ac:dyDescent="0.3">
      <c r="C18" t="s">
        <v>62</v>
      </c>
      <c r="E18" s="27">
        <v>1000</v>
      </c>
    </row>
    <row r="19" spans="3:5" ht="15.75" thickBot="1" x14ac:dyDescent="0.3">
      <c r="C19" t="s">
        <v>63</v>
      </c>
      <c r="E19" s="36">
        <f>E16/E18</f>
        <v>9.50008954777749</v>
      </c>
    </row>
  </sheetData>
  <mergeCells count="1">
    <mergeCell ref="C1:E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Ejercicio 1</vt:lpstr>
      <vt:lpstr>Ejercicio 2</vt:lpstr>
      <vt:lpstr>Ejercicio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Bazo</dc:creator>
  <cp:lastModifiedBy>Sergio Bazo</cp:lastModifiedBy>
  <dcterms:created xsi:type="dcterms:W3CDTF">2017-10-16T14:08:25Z</dcterms:created>
  <dcterms:modified xsi:type="dcterms:W3CDTF">2017-10-17T15:38:12Z</dcterms:modified>
</cp:coreProperties>
</file>